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6380" windowHeight="8190" tabRatio="661" activeTab="3"/>
  </bookViews>
  <sheets>
    <sheet name="Item1" sheetId="2" r:id="rId1"/>
    <sheet name="Item2" sheetId="4" r:id="rId2"/>
    <sheet name="Item3" sheetId="5" r:id="rId3"/>
    <sheet name="TOTAL" sheetId="3" r:id="rId4"/>
  </sheets>
  <definedNames>
    <definedName name="_xlnm.Print_Area" localSheetId="3">TOTAL!$A$1:$F$17</definedName>
  </definedNames>
  <calcPr calcId="125725"/>
</workbook>
</file>

<file path=xl/calcChain.xml><?xml version="1.0" encoding="utf-8"?>
<calcChain xmlns="http://schemas.openxmlformats.org/spreadsheetml/2006/main">
  <c r="E16" i="3"/>
  <c r="B15" s="1"/>
  <c r="E14"/>
  <c r="B13" s="1"/>
  <c r="E12"/>
  <c r="B11" s="1"/>
  <c r="B16"/>
  <c r="B14"/>
  <c r="B12"/>
  <c r="D16"/>
  <c r="D14"/>
  <c r="D12"/>
  <c r="C16"/>
  <c r="C14"/>
  <c r="C12"/>
  <c r="F12" l="1"/>
  <c r="F16"/>
  <c r="F14"/>
  <c r="D4"/>
  <c r="C4"/>
  <c r="B4"/>
  <c r="H23" i="5"/>
  <c r="B20" s="1"/>
  <c r="F20"/>
  <c r="D20"/>
  <c r="I17"/>
  <c r="I16"/>
  <c r="I15"/>
  <c r="I14"/>
  <c r="I13"/>
  <c r="I12"/>
  <c r="I11"/>
  <c r="I10"/>
  <c r="I9"/>
  <c r="I8"/>
  <c r="I7"/>
  <c r="H23" i="4"/>
  <c r="F20"/>
  <c r="D20"/>
  <c r="I17"/>
  <c r="I16"/>
  <c r="I15"/>
  <c r="I14"/>
  <c r="I13"/>
  <c r="I12"/>
  <c r="I11"/>
  <c r="I10"/>
  <c r="I9"/>
  <c r="I8"/>
  <c r="I7"/>
  <c r="H23" i="2"/>
  <c r="B20" s="1"/>
  <c r="C20" s="1"/>
  <c r="B5" i="3"/>
  <c r="D5"/>
  <c r="C5"/>
  <c r="D3"/>
  <c r="C3"/>
  <c r="B3"/>
  <c r="F20" i="2"/>
  <c r="D20"/>
  <c r="I12"/>
  <c r="I13"/>
  <c r="I14"/>
  <c r="I15"/>
  <c r="I16"/>
  <c r="I17"/>
  <c r="I6" i="5"/>
  <c r="I10" i="2"/>
  <c r="I9"/>
  <c r="I8"/>
  <c r="I11"/>
  <c r="I7"/>
  <c r="I6" i="4"/>
  <c r="I6" i="2"/>
  <c r="F17" i="3" l="1"/>
  <c r="I3" i="2"/>
  <c r="I5"/>
  <c r="I4"/>
  <c r="B20" i="4"/>
  <c r="C20" s="1"/>
  <c r="C20" i="5"/>
  <c r="E20" i="2" l="1"/>
  <c r="D22" s="1"/>
  <c r="E3" i="3"/>
  <c r="F3" s="1"/>
  <c r="D23" i="2"/>
  <c r="I3" i="4"/>
  <c r="I4"/>
  <c r="I5"/>
  <c r="I4" i="5"/>
  <c r="I5"/>
  <c r="I3"/>
  <c r="E20" l="1"/>
  <c r="D22" s="1"/>
  <c r="E5" i="3" s="1"/>
  <c r="F5" s="1"/>
  <c r="G5" s="1"/>
  <c r="G3"/>
  <c r="E20" i="4"/>
  <c r="D22" s="1"/>
  <c r="D23" i="5" l="1"/>
  <c r="E4" i="3"/>
  <c r="F4" s="1"/>
  <c r="D23" i="4"/>
  <c r="G4" i="3" l="1"/>
  <c r="F6"/>
</calcChain>
</file>

<file path=xl/sharedStrings.xml><?xml version="1.0" encoding="utf-8"?>
<sst xmlns="http://schemas.openxmlformats.org/spreadsheetml/2006/main" count="103" uniqueCount="43">
  <si>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</si>
  <si>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</si>
  <si>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</si>
  <si>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</si>
  <si>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</si>
  <si>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</si>
  <si>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</si>
  <si>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</si>
  <si>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</si>
  <si>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</si>
  <si>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</si>
  <si>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</si>
  <si>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</si>
  <si>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</si>
  <si>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</si>
  <si>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</si>
  <si>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</si>
  <si>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</si>
  <si>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</si>
  <si>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</si>
  <si>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</si>
  <si>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</si>
  <si>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</si>
  <si>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</si>
  <si>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</si>
  <si>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</si>
  <si>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</si>
  <si>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</si>
  <si>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</si>
  <si>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</si>
  <si>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</si>
  <si>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</si>
  <si>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</si>
  <si>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</si>
  <si>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MENORES PREÇOS OFERTADOS</t>
  </si>
  <si>
    <t>Fornec.</t>
  </si>
  <si>
    <t>VALOR TOTAL - MENORES PREÇOS OFERTADOS</t>
  </si>
  <si>
    <t>FAIXAS INFORMATIVAS
 Confeccionadas em lona vinílica, na cor
branca;
 Texto em cor preta, a ser informado
oportunamente;
 Impressão diretamente na faixa
 Dimensões: 5 metros de comprimento e 70
centímetros de altura;
 Com suportes de madeira, envoltos em
bainhas nas extremidades laterais das faixas;
Fonte: Arial; altura mínima 12 cm.</t>
  </si>
  <si>
    <t>DIAMANTI</t>
  </si>
  <si>
    <t xml:space="preserve"> BANNER DIPLOMAÇÃO
 Confeccionados em lona vinílica com brilho,
alta resistência, colorido;
 Texto e imagens coloridas impressos em um
lado;
 Dimensões 3 metros de altura X 12 metros de
largura;
 Acabamento com ilhós em volta de todo
banner (distância máxima 30cm);</t>
  </si>
  <si>
    <t xml:space="preserve">JMH GRÁFICA </t>
  </si>
  <si>
    <t>SÍMBOLO PRODUÇÕES</t>
  </si>
  <si>
    <t>BANNER
 Confeccionados em lona vinílica, na cor
branca;
 Texto em impressão digital em policromia;
 Dimensões 1,60 m de altura X 0,90 metro de
largura; acabamento em bastões de madeira,
PVC ou alumínio (parte superior e inferior)
com ponteiras plásticas;</t>
  </si>
</sst>
</file>

<file path=xl/styles.xml><?xml version="1.0" encoding="utf-8"?>
<styleSheet xmlns="http://schemas.openxmlformats.org/spreadsheetml/2006/main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44" fontId="16" fillId="10" borderId="9" xfId="0" applyNumberFormat="1" applyFont="1" applyFill="1" applyBorder="1" applyAlignment="1">
      <alignment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6" fillId="10" borderId="9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G20" sqref="G20"/>
    </sheetView>
  </sheetViews>
  <sheetFormatPr defaultRowHeight="12.75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>
      <c r="A1" s="66" t="s">
        <v>16</v>
      </c>
      <c r="B1" s="67"/>
      <c r="C1" s="67"/>
      <c r="D1" s="67"/>
      <c r="E1" s="67"/>
      <c r="F1" s="67"/>
      <c r="G1" s="67"/>
      <c r="H1" s="67"/>
      <c r="I1" s="68"/>
    </row>
    <row r="2" spans="1:9">
      <c r="A2" s="54" t="s">
        <v>0</v>
      </c>
      <c r="B2" s="54" t="s">
        <v>1</v>
      </c>
      <c r="C2" s="55"/>
      <c r="D2" s="56"/>
      <c r="E2" s="2" t="s">
        <v>2</v>
      </c>
      <c r="F2" s="2" t="s">
        <v>3</v>
      </c>
      <c r="G2" s="2" t="s">
        <v>4</v>
      </c>
      <c r="H2" s="3" t="s">
        <v>5</v>
      </c>
      <c r="I2" s="26" t="s">
        <v>14</v>
      </c>
    </row>
    <row r="3" spans="1:9">
      <c r="A3" s="54"/>
      <c r="B3" s="57" t="s">
        <v>37</v>
      </c>
      <c r="C3" s="58"/>
      <c r="D3" s="59"/>
      <c r="E3" s="69" t="s">
        <v>10</v>
      </c>
      <c r="F3" s="70">
        <v>250</v>
      </c>
      <c r="G3" s="4" t="s">
        <v>38</v>
      </c>
      <c r="H3" s="5">
        <v>131.47999999999999</v>
      </c>
      <c r="I3" s="5">
        <f>IF(H3="","",(IF($C$20&lt;25%,"N/A",IF(H3&lt;=($D$20+$B$20),H3,"Descartado"))))</f>
        <v>131.47999999999999</v>
      </c>
    </row>
    <row r="4" spans="1:9">
      <c r="A4" s="54"/>
      <c r="B4" s="60"/>
      <c r="C4" s="61"/>
      <c r="D4" s="62"/>
      <c r="E4" s="69"/>
      <c r="F4" s="69"/>
      <c r="G4" s="4" t="s">
        <v>40</v>
      </c>
      <c r="H4" s="5">
        <v>198</v>
      </c>
      <c r="I4" s="5" t="str">
        <f t="shared" ref="I4:I17" si="0">IF(H4="","",(IF($C$20&lt;25%,"N/A",IF(H4&lt;=($D$20+$B$20),H4,"Descartado"))))</f>
        <v>Descartado</v>
      </c>
    </row>
    <row r="5" spans="1:9">
      <c r="A5" s="54"/>
      <c r="B5" s="60"/>
      <c r="C5" s="61"/>
      <c r="D5" s="62"/>
      <c r="E5" s="69"/>
      <c r="F5" s="69"/>
      <c r="G5" s="4" t="s">
        <v>41</v>
      </c>
      <c r="H5" s="5">
        <v>130.5</v>
      </c>
      <c r="I5" s="5">
        <f t="shared" si="0"/>
        <v>130.5</v>
      </c>
    </row>
    <row r="6" spans="1:9">
      <c r="A6" s="54"/>
      <c r="B6" s="60"/>
      <c r="C6" s="61"/>
      <c r="D6" s="62"/>
      <c r="E6" s="69"/>
      <c r="F6" s="69"/>
      <c r="G6" s="4"/>
      <c r="H6" s="5"/>
      <c r="I6" s="5" t="str">
        <f t="shared" si="0"/>
        <v/>
      </c>
    </row>
    <row r="7" spans="1:9">
      <c r="A7" s="54"/>
      <c r="B7" s="60"/>
      <c r="C7" s="61"/>
      <c r="D7" s="62"/>
      <c r="E7" s="69"/>
      <c r="F7" s="69"/>
      <c r="G7" s="4"/>
      <c r="H7" s="5"/>
      <c r="I7" s="5" t="str">
        <f t="shared" si="0"/>
        <v/>
      </c>
    </row>
    <row r="8" spans="1:9">
      <c r="A8" s="54"/>
      <c r="B8" s="60"/>
      <c r="C8" s="61"/>
      <c r="D8" s="62"/>
      <c r="E8" s="69"/>
      <c r="F8" s="69"/>
      <c r="G8" s="4"/>
      <c r="H8" s="5"/>
      <c r="I8" s="5" t="str">
        <f t="shared" si="0"/>
        <v/>
      </c>
    </row>
    <row r="9" spans="1:9">
      <c r="A9" s="54"/>
      <c r="B9" s="60"/>
      <c r="C9" s="61"/>
      <c r="D9" s="62"/>
      <c r="E9" s="69"/>
      <c r="F9" s="69"/>
      <c r="G9" s="4"/>
      <c r="H9" s="5"/>
      <c r="I9" s="5" t="str">
        <f t="shared" si="0"/>
        <v/>
      </c>
    </row>
    <row r="10" spans="1:9">
      <c r="A10" s="54"/>
      <c r="B10" s="60"/>
      <c r="C10" s="61"/>
      <c r="D10" s="62"/>
      <c r="E10" s="69"/>
      <c r="F10" s="69"/>
      <c r="G10" s="4"/>
      <c r="H10" s="5"/>
      <c r="I10" s="5" t="str">
        <f t="shared" si="0"/>
        <v/>
      </c>
    </row>
    <row r="11" spans="1:9">
      <c r="A11" s="54"/>
      <c r="B11" s="60"/>
      <c r="C11" s="61"/>
      <c r="D11" s="62"/>
      <c r="E11" s="69"/>
      <c r="F11" s="69"/>
      <c r="G11" s="4"/>
      <c r="H11" s="5"/>
      <c r="I11" s="5" t="str">
        <f t="shared" si="0"/>
        <v/>
      </c>
    </row>
    <row r="12" spans="1:9">
      <c r="A12" s="54"/>
      <c r="B12" s="60"/>
      <c r="C12" s="61"/>
      <c r="D12" s="62"/>
      <c r="E12" s="69"/>
      <c r="F12" s="69"/>
      <c r="G12" s="4"/>
      <c r="H12" s="5"/>
      <c r="I12" s="5" t="str">
        <f t="shared" si="0"/>
        <v/>
      </c>
    </row>
    <row r="13" spans="1:9">
      <c r="A13" s="54"/>
      <c r="B13" s="60"/>
      <c r="C13" s="61"/>
      <c r="D13" s="62"/>
      <c r="E13" s="69"/>
      <c r="F13" s="69"/>
      <c r="G13" s="4"/>
      <c r="H13" s="5"/>
      <c r="I13" s="5" t="str">
        <f t="shared" si="0"/>
        <v/>
      </c>
    </row>
    <row r="14" spans="1:9">
      <c r="A14" s="54"/>
      <c r="B14" s="60"/>
      <c r="C14" s="61"/>
      <c r="D14" s="62"/>
      <c r="E14" s="69"/>
      <c r="F14" s="69"/>
      <c r="G14" s="4"/>
      <c r="H14" s="5"/>
      <c r="I14" s="5" t="str">
        <f t="shared" si="0"/>
        <v/>
      </c>
    </row>
    <row r="15" spans="1:9">
      <c r="A15" s="54"/>
      <c r="B15" s="60"/>
      <c r="C15" s="61"/>
      <c r="D15" s="62"/>
      <c r="E15" s="69"/>
      <c r="F15" s="69"/>
      <c r="G15" s="4"/>
      <c r="H15" s="5"/>
      <c r="I15" s="5" t="str">
        <f t="shared" si="0"/>
        <v/>
      </c>
    </row>
    <row r="16" spans="1:9">
      <c r="A16" s="54"/>
      <c r="B16" s="60"/>
      <c r="C16" s="61"/>
      <c r="D16" s="62"/>
      <c r="E16" s="69"/>
      <c r="F16" s="69"/>
      <c r="G16" s="4"/>
      <c r="H16" s="5"/>
      <c r="I16" s="5" t="str">
        <f t="shared" si="0"/>
        <v/>
      </c>
    </row>
    <row r="17" spans="1:9" ht="26.25" customHeight="1">
      <c r="A17" s="54"/>
      <c r="B17" s="63"/>
      <c r="C17" s="64"/>
      <c r="D17" s="65"/>
      <c r="E17" s="69"/>
      <c r="F17" s="69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15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38.691344423957723</v>
      </c>
      <c r="C20" s="18">
        <f>IF(H23&lt;2,"N/A",(B20/D20))</f>
        <v>0.25234582649652842</v>
      </c>
      <c r="D20" s="19">
        <f>AVERAGE(H3:H17)</f>
        <v>153.32666666666668</v>
      </c>
      <c r="E20" s="20">
        <f>IF(H23&lt;2,"N/A",(IF(C20&lt;=25%,"N/A",AVERAGE(I3:I17))))</f>
        <v>130.99</v>
      </c>
      <c r="F20" s="19">
        <f>MEDIAN(H3:H17)</f>
        <v>131.47999999999999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71" t="s">
        <v>24</v>
      </c>
      <c r="C22" s="71"/>
      <c r="D22" s="72">
        <f>IF(C20&lt;=25%,D20,MIN(E20:F20))</f>
        <v>130.99</v>
      </c>
      <c r="E22" s="72"/>
    </row>
    <row r="23" spans="1:9">
      <c r="B23" s="71" t="s">
        <v>11</v>
      </c>
      <c r="C23" s="71"/>
      <c r="D23" s="72">
        <f>ROUND(D22,2)*F3</f>
        <v>32747.500000000004</v>
      </c>
      <c r="E23" s="72"/>
      <c r="G23" s="36" t="s">
        <v>33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5" t="s">
        <v>20</v>
      </c>
      <c r="B26" s="46"/>
      <c r="C26" s="46"/>
      <c r="D26" s="46"/>
      <c r="E26" s="46"/>
      <c r="F26" s="46"/>
      <c r="G26" s="46"/>
      <c r="H26" s="46"/>
      <c r="I26" s="47"/>
    </row>
    <row r="27" spans="1:9">
      <c r="A27" s="48" t="s">
        <v>21</v>
      </c>
      <c r="B27" s="49"/>
      <c r="C27" s="49"/>
      <c r="D27" s="49"/>
      <c r="E27" s="49"/>
      <c r="F27" s="49"/>
      <c r="G27" s="49"/>
      <c r="H27" s="49"/>
      <c r="I27" s="50"/>
    </row>
    <row r="28" spans="1:9">
      <c r="A28" s="48" t="s">
        <v>22</v>
      </c>
      <c r="B28" s="49"/>
      <c r="C28" s="49"/>
      <c r="D28" s="49"/>
      <c r="E28" s="49"/>
      <c r="F28" s="49"/>
      <c r="G28" s="49"/>
      <c r="H28" s="49"/>
      <c r="I28" s="50"/>
    </row>
    <row r="29" spans="1:9" ht="25.5" customHeight="1">
      <c r="A29" s="51" t="s">
        <v>18</v>
      </c>
      <c r="B29" s="52"/>
      <c r="C29" s="52"/>
      <c r="D29" s="52"/>
      <c r="E29" s="52"/>
      <c r="F29" s="52"/>
      <c r="G29" s="52"/>
      <c r="H29" s="52"/>
      <c r="I29" s="53"/>
    </row>
    <row r="30" spans="1:9">
      <c r="A30" s="48" t="s">
        <v>19</v>
      </c>
      <c r="B30" s="49"/>
      <c r="C30" s="49"/>
      <c r="D30" s="49"/>
      <c r="E30" s="49"/>
      <c r="F30" s="49"/>
      <c r="G30" s="49"/>
      <c r="H30" s="49"/>
      <c r="I30" s="50"/>
    </row>
    <row r="31" spans="1:9">
      <c r="A31" s="48" t="s">
        <v>23</v>
      </c>
      <c r="B31" s="49"/>
      <c r="C31" s="49"/>
      <c r="D31" s="49"/>
      <c r="E31" s="49"/>
      <c r="F31" s="49"/>
      <c r="G31" s="49"/>
      <c r="H31" s="49"/>
      <c r="I31" s="50"/>
    </row>
    <row r="32" spans="1:9" ht="25.5" customHeight="1">
      <c r="A32" s="42" t="s">
        <v>25</v>
      </c>
      <c r="B32" s="43"/>
      <c r="C32" s="43"/>
      <c r="D32" s="43"/>
      <c r="E32" s="43"/>
      <c r="F32" s="43"/>
      <c r="G32" s="43"/>
      <c r="H32" s="43"/>
      <c r="I32" s="44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C33" sqref="C33"/>
    </sheetView>
  </sheetViews>
  <sheetFormatPr defaultRowHeight="12.75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>
      <c r="A1" s="66" t="s">
        <v>16</v>
      </c>
      <c r="B1" s="67"/>
      <c r="C1" s="67"/>
      <c r="D1" s="67"/>
      <c r="E1" s="67"/>
      <c r="F1" s="67"/>
      <c r="G1" s="67"/>
      <c r="H1" s="67"/>
      <c r="I1" s="68"/>
    </row>
    <row r="2" spans="1:9">
      <c r="A2" s="54" t="s">
        <v>12</v>
      </c>
      <c r="B2" s="54" t="s">
        <v>1</v>
      </c>
      <c r="C2" s="55"/>
      <c r="D2" s="56"/>
      <c r="E2" s="2" t="s">
        <v>2</v>
      </c>
      <c r="F2" s="2" t="s">
        <v>3</v>
      </c>
      <c r="G2" s="2" t="s">
        <v>4</v>
      </c>
      <c r="H2" s="3" t="s">
        <v>5</v>
      </c>
      <c r="I2" s="26" t="s">
        <v>14</v>
      </c>
    </row>
    <row r="3" spans="1:9" ht="12.75" customHeight="1">
      <c r="A3" s="54"/>
      <c r="B3" s="57" t="s">
        <v>42</v>
      </c>
      <c r="C3" s="58"/>
      <c r="D3" s="59"/>
      <c r="E3" s="69" t="s">
        <v>10</v>
      </c>
      <c r="F3" s="70">
        <v>250</v>
      </c>
      <c r="G3" s="4" t="s">
        <v>38</v>
      </c>
      <c r="H3" s="5">
        <v>75</v>
      </c>
      <c r="I3" s="5" t="str">
        <f>IF(H3="","",(IF($C$20&lt;25%,"N/A",IF(H3&lt;=($D$20+$B$20),H3,"Descartado"))))</f>
        <v>N/A</v>
      </c>
    </row>
    <row r="4" spans="1:9">
      <c r="A4" s="54"/>
      <c r="B4" s="60"/>
      <c r="C4" s="61"/>
      <c r="D4" s="62"/>
      <c r="E4" s="69"/>
      <c r="F4" s="69"/>
      <c r="G4" s="4" t="s">
        <v>40</v>
      </c>
      <c r="H4" s="5">
        <v>49.5</v>
      </c>
      <c r="I4" s="5" t="str">
        <f t="shared" ref="I4:I17" si="0">IF(H4="","",(IF($C$20&lt;25%,"N/A",IF(H4&lt;=($D$20+$B$20),H4,"Descartado"))))</f>
        <v>N/A</v>
      </c>
    </row>
    <row r="5" spans="1:9">
      <c r="A5" s="54"/>
      <c r="B5" s="60"/>
      <c r="C5" s="61"/>
      <c r="D5" s="62"/>
      <c r="E5" s="69"/>
      <c r="F5" s="69"/>
      <c r="G5" s="4" t="s">
        <v>41</v>
      </c>
      <c r="H5" s="5">
        <v>72</v>
      </c>
      <c r="I5" s="5" t="str">
        <f t="shared" si="0"/>
        <v>N/A</v>
      </c>
    </row>
    <row r="6" spans="1:9">
      <c r="A6" s="54"/>
      <c r="B6" s="60"/>
      <c r="C6" s="61"/>
      <c r="D6" s="62"/>
      <c r="E6" s="69"/>
      <c r="F6" s="69"/>
      <c r="G6" s="4"/>
      <c r="H6" s="5"/>
      <c r="I6" s="5" t="str">
        <f t="shared" si="0"/>
        <v/>
      </c>
    </row>
    <row r="7" spans="1:9">
      <c r="A7" s="54"/>
      <c r="B7" s="60"/>
      <c r="C7" s="61"/>
      <c r="D7" s="62"/>
      <c r="E7" s="69"/>
      <c r="F7" s="69"/>
      <c r="G7" s="4"/>
      <c r="H7" s="5"/>
      <c r="I7" s="5" t="str">
        <f t="shared" si="0"/>
        <v/>
      </c>
    </row>
    <row r="8" spans="1:9">
      <c r="A8" s="54"/>
      <c r="B8" s="60"/>
      <c r="C8" s="61"/>
      <c r="D8" s="62"/>
      <c r="E8" s="69"/>
      <c r="F8" s="69"/>
      <c r="G8" s="4"/>
      <c r="H8" s="5"/>
      <c r="I8" s="5" t="str">
        <f t="shared" si="0"/>
        <v/>
      </c>
    </row>
    <row r="9" spans="1:9">
      <c r="A9" s="54"/>
      <c r="B9" s="60"/>
      <c r="C9" s="61"/>
      <c r="D9" s="62"/>
      <c r="E9" s="69"/>
      <c r="F9" s="69"/>
      <c r="G9" s="4"/>
      <c r="H9" s="5"/>
      <c r="I9" s="5" t="str">
        <f t="shared" si="0"/>
        <v/>
      </c>
    </row>
    <row r="10" spans="1:9">
      <c r="A10" s="54"/>
      <c r="B10" s="60"/>
      <c r="C10" s="61"/>
      <c r="D10" s="62"/>
      <c r="E10" s="69"/>
      <c r="F10" s="69"/>
      <c r="G10" s="4"/>
      <c r="H10" s="5"/>
      <c r="I10" s="5" t="str">
        <f t="shared" si="0"/>
        <v/>
      </c>
    </row>
    <row r="11" spans="1:9">
      <c r="A11" s="54"/>
      <c r="B11" s="60"/>
      <c r="C11" s="61"/>
      <c r="D11" s="62"/>
      <c r="E11" s="69"/>
      <c r="F11" s="69"/>
      <c r="G11" s="4"/>
      <c r="H11" s="5"/>
      <c r="I11" s="5" t="str">
        <f t="shared" si="0"/>
        <v/>
      </c>
    </row>
    <row r="12" spans="1:9">
      <c r="A12" s="54"/>
      <c r="B12" s="60"/>
      <c r="C12" s="61"/>
      <c r="D12" s="62"/>
      <c r="E12" s="69"/>
      <c r="F12" s="69"/>
      <c r="G12" s="4"/>
      <c r="H12" s="5"/>
      <c r="I12" s="5" t="str">
        <f t="shared" si="0"/>
        <v/>
      </c>
    </row>
    <row r="13" spans="1:9">
      <c r="A13" s="54"/>
      <c r="B13" s="60"/>
      <c r="C13" s="61"/>
      <c r="D13" s="62"/>
      <c r="E13" s="69"/>
      <c r="F13" s="69"/>
      <c r="G13" s="4"/>
      <c r="H13" s="5"/>
      <c r="I13" s="5" t="str">
        <f t="shared" si="0"/>
        <v/>
      </c>
    </row>
    <row r="14" spans="1:9">
      <c r="A14" s="54"/>
      <c r="B14" s="60"/>
      <c r="C14" s="61"/>
      <c r="D14" s="62"/>
      <c r="E14" s="69"/>
      <c r="F14" s="69"/>
      <c r="G14" s="4"/>
      <c r="H14" s="5"/>
      <c r="I14" s="5" t="str">
        <f t="shared" si="0"/>
        <v/>
      </c>
    </row>
    <row r="15" spans="1:9">
      <c r="A15" s="54"/>
      <c r="B15" s="60"/>
      <c r="C15" s="61"/>
      <c r="D15" s="62"/>
      <c r="E15" s="69"/>
      <c r="F15" s="69"/>
      <c r="G15" s="4"/>
      <c r="H15" s="5"/>
      <c r="I15" s="5" t="str">
        <f t="shared" si="0"/>
        <v/>
      </c>
    </row>
    <row r="16" spans="1:9">
      <c r="A16" s="54"/>
      <c r="B16" s="60"/>
      <c r="C16" s="61"/>
      <c r="D16" s="62"/>
      <c r="E16" s="69"/>
      <c r="F16" s="69"/>
      <c r="G16" s="4"/>
      <c r="H16" s="5"/>
      <c r="I16" s="5" t="str">
        <f t="shared" si="0"/>
        <v/>
      </c>
    </row>
    <row r="17" spans="1:9">
      <c r="A17" s="54"/>
      <c r="B17" s="63"/>
      <c r="C17" s="64"/>
      <c r="D17" s="65"/>
      <c r="E17" s="69"/>
      <c r="F17" s="69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15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13.937359864766353</v>
      </c>
      <c r="C20" s="18">
        <f>IF(H23&lt;2,"N/A",(B20/D20))</f>
        <v>0.21278412007276876</v>
      </c>
      <c r="D20" s="19">
        <f>AVERAGE(H3:H17)</f>
        <v>65.5</v>
      </c>
      <c r="E20" s="20" t="str">
        <f>IF(H23&lt;2,"N/A",(IF(C20&lt;=25%,"N/A",AVERAGE(I3:I17))))</f>
        <v>N/A</v>
      </c>
      <c r="F20" s="19">
        <f>MEDIAN(H3:H17)</f>
        <v>72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71" t="s">
        <v>24</v>
      </c>
      <c r="C22" s="71"/>
      <c r="D22" s="72">
        <f>IF(C20&lt;=25%,D20,MIN(E20:F20))</f>
        <v>65.5</v>
      </c>
      <c r="E22" s="72"/>
    </row>
    <row r="23" spans="1:9">
      <c r="B23" s="71" t="s">
        <v>11</v>
      </c>
      <c r="C23" s="71"/>
      <c r="D23" s="72">
        <f>ROUND(D22,2)*F3</f>
        <v>16375</v>
      </c>
      <c r="E23" s="72"/>
      <c r="G23" s="36" t="s">
        <v>33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5" t="s">
        <v>20</v>
      </c>
      <c r="B26" s="46"/>
      <c r="C26" s="46"/>
      <c r="D26" s="46"/>
      <c r="E26" s="46"/>
      <c r="F26" s="46"/>
      <c r="G26" s="46"/>
      <c r="H26" s="46"/>
      <c r="I26" s="47"/>
    </row>
    <row r="27" spans="1:9">
      <c r="A27" s="48" t="s">
        <v>21</v>
      </c>
      <c r="B27" s="49"/>
      <c r="C27" s="49"/>
      <c r="D27" s="49"/>
      <c r="E27" s="49"/>
      <c r="F27" s="49"/>
      <c r="G27" s="49"/>
      <c r="H27" s="49"/>
      <c r="I27" s="50"/>
    </row>
    <row r="28" spans="1:9">
      <c r="A28" s="48" t="s">
        <v>22</v>
      </c>
      <c r="B28" s="49"/>
      <c r="C28" s="49"/>
      <c r="D28" s="49"/>
      <c r="E28" s="49"/>
      <c r="F28" s="49"/>
      <c r="G28" s="49"/>
      <c r="H28" s="49"/>
      <c r="I28" s="50"/>
    </row>
    <row r="29" spans="1:9" ht="25.5" customHeight="1">
      <c r="A29" s="51" t="s">
        <v>18</v>
      </c>
      <c r="B29" s="52"/>
      <c r="C29" s="52"/>
      <c r="D29" s="52"/>
      <c r="E29" s="52"/>
      <c r="F29" s="52"/>
      <c r="G29" s="52"/>
      <c r="H29" s="52"/>
      <c r="I29" s="53"/>
    </row>
    <row r="30" spans="1:9">
      <c r="A30" s="48" t="s">
        <v>19</v>
      </c>
      <c r="B30" s="49"/>
      <c r="C30" s="49"/>
      <c r="D30" s="49"/>
      <c r="E30" s="49"/>
      <c r="F30" s="49"/>
      <c r="G30" s="49"/>
      <c r="H30" s="49"/>
      <c r="I30" s="50"/>
    </row>
    <row r="31" spans="1:9">
      <c r="A31" s="48" t="s">
        <v>23</v>
      </c>
      <c r="B31" s="49"/>
      <c r="C31" s="49"/>
      <c r="D31" s="49"/>
      <c r="E31" s="49"/>
      <c r="F31" s="49"/>
      <c r="G31" s="49"/>
      <c r="H31" s="49"/>
      <c r="I31" s="50"/>
    </row>
    <row r="32" spans="1:9" ht="25.5" customHeight="1">
      <c r="A32" s="42" t="s">
        <v>25</v>
      </c>
      <c r="B32" s="43"/>
      <c r="C32" s="43"/>
      <c r="D32" s="43"/>
      <c r="E32" s="43"/>
      <c r="F32" s="43"/>
      <c r="G32" s="43"/>
      <c r="H32" s="43"/>
      <c r="I32" s="44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zoomScaleNormal="100" zoomScaleSheetLayoutView="100" workbookViewId="0">
      <selection activeCell="N20" sqref="N20"/>
    </sheetView>
  </sheetViews>
  <sheetFormatPr defaultRowHeight="12.75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0.8554687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>
      <c r="A1" s="66" t="s">
        <v>16</v>
      </c>
      <c r="B1" s="67"/>
      <c r="C1" s="67"/>
      <c r="D1" s="67"/>
      <c r="E1" s="67"/>
      <c r="F1" s="67"/>
      <c r="G1" s="67"/>
      <c r="H1" s="67"/>
      <c r="I1" s="68"/>
    </row>
    <row r="2" spans="1:9">
      <c r="A2" s="54" t="s">
        <v>13</v>
      </c>
      <c r="B2" s="54" t="s">
        <v>1</v>
      </c>
      <c r="C2" s="55"/>
      <c r="D2" s="56"/>
      <c r="E2" s="2" t="s">
        <v>2</v>
      </c>
      <c r="F2" s="2" t="s">
        <v>3</v>
      </c>
      <c r="G2" s="2" t="s">
        <v>4</v>
      </c>
      <c r="H2" s="3" t="s">
        <v>5</v>
      </c>
      <c r="I2" s="26" t="s">
        <v>14</v>
      </c>
    </row>
    <row r="3" spans="1:9" ht="12.75" customHeight="1">
      <c r="A3" s="54"/>
      <c r="B3" s="57" t="s">
        <v>39</v>
      </c>
      <c r="C3" s="58"/>
      <c r="D3" s="59"/>
      <c r="E3" s="69" t="s">
        <v>10</v>
      </c>
      <c r="F3" s="70">
        <v>6</v>
      </c>
      <c r="G3" s="4" t="s">
        <v>38</v>
      </c>
      <c r="H3" s="5">
        <v>3150</v>
      </c>
      <c r="I3" s="5">
        <f>IF(H3="","",(IF($C$20&lt;25%,"N/A",IF(H3&lt;=($D$20+$B$20),H3,"Descartado"))))</f>
        <v>3150</v>
      </c>
    </row>
    <row r="4" spans="1:9">
      <c r="A4" s="54"/>
      <c r="B4" s="60"/>
      <c r="C4" s="61"/>
      <c r="D4" s="62"/>
      <c r="E4" s="69"/>
      <c r="F4" s="69"/>
      <c r="G4" s="4" t="s">
        <v>40</v>
      </c>
      <c r="H4" s="5">
        <v>1888</v>
      </c>
      <c r="I4" s="5">
        <f t="shared" ref="I4:I17" si="0">IF(H4="","",(IF($C$20&lt;25%,"N/A",IF(H4&lt;=($D$20+$B$20),H4,"Descartado"))))</f>
        <v>1888</v>
      </c>
    </row>
    <row r="5" spans="1:9">
      <c r="A5" s="54"/>
      <c r="B5" s="60"/>
      <c r="C5" s="61"/>
      <c r="D5" s="62"/>
      <c r="E5" s="69"/>
      <c r="F5" s="69"/>
      <c r="G5" s="4" t="s">
        <v>41</v>
      </c>
      <c r="H5" s="5">
        <v>2999</v>
      </c>
      <c r="I5" s="5">
        <f t="shared" si="0"/>
        <v>2999</v>
      </c>
    </row>
    <row r="6" spans="1:9">
      <c r="A6" s="54"/>
      <c r="B6" s="60"/>
      <c r="C6" s="61"/>
      <c r="D6" s="62"/>
      <c r="E6" s="69"/>
      <c r="F6" s="69"/>
      <c r="G6" s="4"/>
      <c r="H6" s="5"/>
      <c r="I6" s="5" t="str">
        <f t="shared" si="0"/>
        <v/>
      </c>
    </row>
    <row r="7" spans="1:9">
      <c r="A7" s="54"/>
      <c r="B7" s="60"/>
      <c r="C7" s="61"/>
      <c r="D7" s="62"/>
      <c r="E7" s="69"/>
      <c r="F7" s="69"/>
      <c r="G7" s="4"/>
      <c r="H7" s="5"/>
      <c r="I7" s="5" t="str">
        <f t="shared" si="0"/>
        <v/>
      </c>
    </row>
    <row r="8" spans="1:9">
      <c r="A8" s="54"/>
      <c r="B8" s="60"/>
      <c r="C8" s="61"/>
      <c r="D8" s="62"/>
      <c r="E8" s="69"/>
      <c r="F8" s="69"/>
      <c r="G8" s="4"/>
      <c r="H8" s="5"/>
      <c r="I8" s="5" t="str">
        <f t="shared" si="0"/>
        <v/>
      </c>
    </row>
    <row r="9" spans="1:9">
      <c r="A9" s="54"/>
      <c r="B9" s="60"/>
      <c r="C9" s="61"/>
      <c r="D9" s="62"/>
      <c r="E9" s="69"/>
      <c r="F9" s="69"/>
      <c r="G9" s="4"/>
      <c r="H9" s="5"/>
      <c r="I9" s="5" t="str">
        <f t="shared" si="0"/>
        <v/>
      </c>
    </row>
    <row r="10" spans="1:9">
      <c r="A10" s="54"/>
      <c r="B10" s="60"/>
      <c r="C10" s="61"/>
      <c r="D10" s="62"/>
      <c r="E10" s="69"/>
      <c r="F10" s="69"/>
      <c r="G10" s="4"/>
      <c r="H10" s="5"/>
      <c r="I10" s="5" t="str">
        <f t="shared" si="0"/>
        <v/>
      </c>
    </row>
    <row r="11" spans="1:9">
      <c r="A11" s="54"/>
      <c r="B11" s="60"/>
      <c r="C11" s="61"/>
      <c r="D11" s="62"/>
      <c r="E11" s="69"/>
      <c r="F11" s="69"/>
      <c r="G11" s="4"/>
      <c r="H11" s="5"/>
      <c r="I11" s="5" t="str">
        <f t="shared" si="0"/>
        <v/>
      </c>
    </row>
    <row r="12" spans="1:9">
      <c r="A12" s="54"/>
      <c r="B12" s="60"/>
      <c r="C12" s="61"/>
      <c r="D12" s="62"/>
      <c r="E12" s="69"/>
      <c r="F12" s="69"/>
      <c r="G12" s="4"/>
      <c r="H12" s="5"/>
      <c r="I12" s="5" t="str">
        <f t="shared" si="0"/>
        <v/>
      </c>
    </row>
    <row r="13" spans="1:9">
      <c r="A13" s="54"/>
      <c r="B13" s="60"/>
      <c r="C13" s="61"/>
      <c r="D13" s="62"/>
      <c r="E13" s="69"/>
      <c r="F13" s="69"/>
      <c r="G13" s="4"/>
      <c r="H13" s="5"/>
      <c r="I13" s="5" t="str">
        <f t="shared" si="0"/>
        <v/>
      </c>
    </row>
    <row r="14" spans="1:9">
      <c r="A14" s="54"/>
      <c r="B14" s="60"/>
      <c r="C14" s="61"/>
      <c r="D14" s="62"/>
      <c r="E14" s="69"/>
      <c r="F14" s="69"/>
      <c r="G14" s="4"/>
      <c r="H14" s="5"/>
      <c r="I14" s="5" t="str">
        <f t="shared" si="0"/>
        <v/>
      </c>
    </row>
    <row r="15" spans="1:9">
      <c r="A15" s="54"/>
      <c r="B15" s="60"/>
      <c r="C15" s="61"/>
      <c r="D15" s="62"/>
      <c r="E15" s="69"/>
      <c r="F15" s="69"/>
      <c r="G15" s="4"/>
      <c r="H15" s="5"/>
      <c r="I15" s="5" t="str">
        <f t="shared" si="0"/>
        <v/>
      </c>
    </row>
    <row r="16" spans="1:9">
      <c r="A16" s="54"/>
      <c r="B16" s="60"/>
      <c r="C16" s="61"/>
      <c r="D16" s="62"/>
      <c r="E16" s="69"/>
      <c r="F16" s="69"/>
      <c r="G16" s="4"/>
      <c r="H16" s="5"/>
      <c r="I16" s="5" t="str">
        <f t="shared" si="0"/>
        <v/>
      </c>
    </row>
    <row r="17" spans="1:9">
      <c r="A17" s="54"/>
      <c r="B17" s="63"/>
      <c r="C17" s="64"/>
      <c r="D17" s="65"/>
      <c r="E17" s="69"/>
      <c r="F17" s="69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25.5">
      <c r="A19" s="10"/>
      <c r="B19" s="3" t="s">
        <v>6</v>
      </c>
      <c r="C19" s="11" t="s">
        <v>7</v>
      </c>
      <c r="D19" s="12" t="s">
        <v>8</v>
      </c>
      <c r="E19" s="13" t="s">
        <v>15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689.17414344997007</v>
      </c>
      <c r="C20" s="18">
        <f>IF(H23&lt;2,"N/A",(B20/D20))</f>
        <v>0.25725052013810007</v>
      </c>
      <c r="D20" s="19">
        <f>AVERAGE(H3:H17)</f>
        <v>2679</v>
      </c>
      <c r="E20" s="20">
        <f>IF(H23&lt;2,"N/A",(IF(C20&lt;=25%,"N/A",AVERAGE(I3:I17))))</f>
        <v>2679</v>
      </c>
      <c r="F20" s="19">
        <f>MEDIAN(H3:H17)</f>
        <v>2999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71" t="s">
        <v>24</v>
      </c>
      <c r="C22" s="71"/>
      <c r="D22" s="72">
        <f>IF(C20&lt;=25%,D20,MIN(E20:F20))</f>
        <v>2679</v>
      </c>
      <c r="E22" s="72"/>
    </row>
    <row r="23" spans="1:9">
      <c r="B23" s="71" t="s">
        <v>11</v>
      </c>
      <c r="C23" s="71"/>
      <c r="D23" s="72">
        <f>ROUND(D22,2)*F3</f>
        <v>16074</v>
      </c>
      <c r="E23" s="72"/>
      <c r="G23" s="36" t="s">
        <v>33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5" t="s">
        <v>20</v>
      </c>
      <c r="B26" s="46"/>
      <c r="C26" s="46"/>
      <c r="D26" s="46"/>
      <c r="E26" s="46"/>
      <c r="F26" s="46"/>
      <c r="G26" s="46"/>
      <c r="H26" s="46"/>
      <c r="I26" s="47"/>
    </row>
    <row r="27" spans="1:9">
      <c r="A27" s="48" t="s">
        <v>21</v>
      </c>
      <c r="B27" s="49"/>
      <c r="C27" s="49"/>
      <c r="D27" s="49"/>
      <c r="E27" s="49"/>
      <c r="F27" s="49"/>
      <c r="G27" s="49"/>
      <c r="H27" s="49"/>
      <c r="I27" s="50"/>
    </row>
    <row r="28" spans="1:9">
      <c r="A28" s="48" t="s">
        <v>22</v>
      </c>
      <c r="B28" s="49"/>
      <c r="C28" s="49"/>
      <c r="D28" s="49"/>
      <c r="E28" s="49"/>
      <c r="F28" s="49"/>
      <c r="G28" s="49"/>
      <c r="H28" s="49"/>
      <c r="I28" s="50"/>
    </row>
    <row r="29" spans="1:9" ht="25.5" customHeight="1">
      <c r="A29" s="51" t="s">
        <v>18</v>
      </c>
      <c r="B29" s="52"/>
      <c r="C29" s="52"/>
      <c r="D29" s="52"/>
      <c r="E29" s="52"/>
      <c r="F29" s="52"/>
      <c r="G29" s="52"/>
      <c r="H29" s="52"/>
      <c r="I29" s="53"/>
    </row>
    <row r="30" spans="1:9">
      <c r="A30" s="48" t="s">
        <v>19</v>
      </c>
      <c r="B30" s="49"/>
      <c r="C30" s="49"/>
      <c r="D30" s="49"/>
      <c r="E30" s="49"/>
      <c r="F30" s="49"/>
      <c r="G30" s="49"/>
      <c r="H30" s="49"/>
      <c r="I30" s="50"/>
    </row>
    <row r="31" spans="1:9">
      <c r="A31" s="48" t="s">
        <v>23</v>
      </c>
      <c r="B31" s="49"/>
      <c r="C31" s="49"/>
      <c r="D31" s="49"/>
      <c r="E31" s="49"/>
      <c r="F31" s="49"/>
      <c r="G31" s="49"/>
      <c r="H31" s="49"/>
      <c r="I31" s="50"/>
    </row>
    <row r="32" spans="1:9" ht="25.5" customHeight="1">
      <c r="A32" s="42" t="s">
        <v>25</v>
      </c>
      <c r="B32" s="43"/>
      <c r="C32" s="43"/>
      <c r="D32" s="43"/>
      <c r="E32" s="43"/>
      <c r="F32" s="43"/>
      <c r="G32" s="43"/>
      <c r="H32" s="43"/>
      <c r="I32" s="44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tabSelected="1" zoomScaleNormal="100" zoomScaleSheetLayoutView="100" workbookViewId="0">
      <selection activeCell="C5" sqref="C5"/>
    </sheetView>
  </sheetViews>
  <sheetFormatPr defaultRowHeight="12.75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>
      <c r="A1" s="73" t="s">
        <v>26</v>
      </c>
      <c r="B1" s="73"/>
      <c r="C1" s="73"/>
      <c r="D1" s="73"/>
      <c r="E1" s="73"/>
      <c r="F1" s="73"/>
    </row>
    <row r="2" spans="1:7" ht="25.5">
      <c r="A2" s="34" t="s">
        <v>27</v>
      </c>
      <c r="B2" s="34" t="s">
        <v>28</v>
      </c>
      <c r="C2" s="34" t="s">
        <v>29</v>
      </c>
      <c r="D2" s="34" t="s">
        <v>30</v>
      </c>
      <c r="E2" s="34" t="s">
        <v>17</v>
      </c>
      <c r="F2" s="38" t="s">
        <v>31</v>
      </c>
    </row>
    <row r="3" spans="1:7" ht="140.25">
      <c r="A3" s="30">
        <v>1</v>
      </c>
      <c r="B3" s="31" t="str">
        <f>Item1!B3</f>
        <v>FAIXAS INFORMATIVAS
 Confeccionadas em lona vinílica, na cor
branca;
 Texto em cor preta, a ser informado
oportunamente;
 Impressão diretamente na faixa
 Dimensões: 5 metros de comprimento e 70
centímetros de altura;
 Com suportes de madeira, envoltos em
bainhas nas extremidades laterais das faixas;
Fonte: Arial; altura mínima 12 cm.</v>
      </c>
      <c r="C3" s="30" t="str">
        <f>Item1!E3</f>
        <v>unidade</v>
      </c>
      <c r="D3" s="30">
        <f>Item1!F3</f>
        <v>250</v>
      </c>
      <c r="E3" s="35">
        <f>Item1!D22</f>
        <v>130.99</v>
      </c>
      <c r="F3" s="32">
        <f>(ROUND(E3,2)*D3)</f>
        <v>32747.500000000004</v>
      </c>
      <c r="G3" s="40" t="str">
        <f>IF(F3&gt;80000,"necessária a subdivisão deste item em cotas!","")</f>
        <v/>
      </c>
    </row>
    <row r="4" spans="1:7" ht="102">
      <c r="A4" s="30">
        <v>2</v>
      </c>
      <c r="B4" s="31" t="str">
        <f>Item2!B3</f>
        <v>BANNER
 Confeccionados em lona vinílica, na cor
branca;
 Texto em impressão digital em policromia;
 Dimensões 1,60 m de altura X 0,90 metro de
largura; acabamento em bastões de madeira,
PVC ou alumínio (parte superior e inferior)
com ponteiras plásticas;</v>
      </c>
      <c r="C4" s="30" t="str">
        <f>Item2!E3</f>
        <v>unidade</v>
      </c>
      <c r="D4" s="30">
        <f>Item2!F3</f>
        <v>250</v>
      </c>
      <c r="E4" s="35">
        <f>Item2!D22</f>
        <v>65.5</v>
      </c>
      <c r="F4" s="32">
        <f t="shared" ref="F4:F5" si="0">(ROUND(E4,2)*D4)</f>
        <v>16375</v>
      </c>
      <c r="G4" s="40" t="str">
        <f t="shared" ref="G4:G5" si="1">IF(F4&gt;80000,"necessária a subdivisão deste item em cotas!","")</f>
        <v/>
      </c>
    </row>
    <row r="5" spans="1:7" ht="114.75">
      <c r="A5" s="30">
        <v>3</v>
      </c>
      <c r="B5" s="31" t="str">
        <f>Item3!B3</f>
        <v xml:space="preserve"> BANNER DIPLOMAÇÃO
 Confeccionados em lona vinílica com brilho,
alta resistência, colorido;
 Texto e imagens coloridas impressos em um
lado;
 Dimensões 3 metros de altura X 12 metros de
largura;
 Acabamento com ilhós em volta de todo
banner (distância máxima 30cm);</v>
      </c>
      <c r="C5" s="30" t="str">
        <f>Item3!E3</f>
        <v>unidade</v>
      </c>
      <c r="D5" s="30">
        <f>Item3!F3</f>
        <v>6</v>
      </c>
      <c r="E5" s="35">
        <f>Item3!D22</f>
        <v>2679</v>
      </c>
      <c r="F5" s="32">
        <f t="shared" si="0"/>
        <v>16074</v>
      </c>
      <c r="G5" s="40" t="str">
        <f t="shared" si="1"/>
        <v/>
      </c>
    </row>
    <row r="6" spans="1:7" ht="15.75">
      <c r="A6" s="77" t="s">
        <v>32</v>
      </c>
      <c r="B6" s="77"/>
      <c r="C6" s="77"/>
      <c r="D6" s="77"/>
      <c r="E6" s="77"/>
      <c r="F6" s="41">
        <f>SUM(F3:F5)</f>
        <v>65196.5</v>
      </c>
    </row>
    <row r="9" spans="1:7" ht="15.75">
      <c r="A9" s="73" t="s">
        <v>34</v>
      </c>
      <c r="B9" s="73"/>
      <c r="C9" s="73"/>
      <c r="D9" s="73"/>
      <c r="E9" s="73"/>
      <c r="F9" s="73"/>
    </row>
    <row r="10" spans="1:7" ht="25.5">
      <c r="A10" s="34" t="s">
        <v>27</v>
      </c>
      <c r="B10" s="34" t="s">
        <v>28</v>
      </c>
      <c r="C10" s="34" t="s">
        <v>29</v>
      </c>
      <c r="D10" s="34" t="s">
        <v>30</v>
      </c>
      <c r="E10" s="34" t="s">
        <v>17</v>
      </c>
      <c r="F10" s="38" t="s">
        <v>31</v>
      </c>
    </row>
    <row r="11" spans="1:7" ht="17.25">
      <c r="A11" s="34" t="s">
        <v>35</v>
      </c>
      <c r="B11" s="74" t="str">
        <f>INDEX(Item1!G3:G17,MATCH(TOTAL!E12,Item1!H3:H17,0))</f>
        <v>SÍMBOLO PRODUÇÕES</v>
      </c>
      <c r="C11" s="75"/>
      <c r="D11" s="75"/>
      <c r="E11" s="75"/>
      <c r="F11" s="76"/>
    </row>
    <row r="12" spans="1:7" ht="140.25">
      <c r="A12" s="30">
        <v>1</v>
      </c>
      <c r="B12" s="31" t="str">
        <f>Item1!B3</f>
        <v>FAIXAS INFORMATIVAS
 Confeccionadas em lona vinílica, na cor
branca;
 Texto em cor preta, a ser informado
oportunamente;
 Impressão diretamente na faixa
 Dimensões: 5 metros de comprimento e 70
centímetros de altura;
 Com suportes de madeira, envoltos em
bainhas nas extremidades laterais das faixas;
Fonte: Arial; altura mínima 12 cm.</v>
      </c>
      <c r="C12" s="30" t="str">
        <f>Item1!E3</f>
        <v>unidade</v>
      </c>
      <c r="D12" s="30">
        <f>Item1!F3</f>
        <v>250</v>
      </c>
      <c r="E12" s="35">
        <f>MIN(Item1!H3:H17)</f>
        <v>130.5</v>
      </c>
      <c r="F12" s="32">
        <f>(ROUND(E12,2)*D12)</f>
        <v>32625</v>
      </c>
    </row>
    <row r="13" spans="1:7" ht="17.25">
      <c r="A13" s="34" t="s">
        <v>35</v>
      </c>
      <c r="B13" s="74" t="str">
        <f>INDEX(Item2!G3:G17,MATCH(TOTAL!E14,Item2!H3:H17,0))</f>
        <v xml:space="preserve">JMH GRÁFICA </v>
      </c>
      <c r="C13" s="75"/>
      <c r="D13" s="75"/>
      <c r="E13" s="75"/>
      <c r="F13" s="76"/>
    </row>
    <row r="14" spans="1:7" ht="102">
      <c r="A14" s="30">
        <v>2</v>
      </c>
      <c r="B14" s="31" t="str">
        <f>Item2!B3</f>
        <v>BANNER
 Confeccionados em lona vinílica, na cor
branca;
 Texto em impressão digital em policromia;
 Dimensões 1,60 m de altura X 0,90 metro de
largura; acabamento em bastões de madeira,
PVC ou alumínio (parte superior e inferior)
com ponteiras plásticas;</v>
      </c>
      <c r="C14" s="30" t="str">
        <f>Item2!E3</f>
        <v>unidade</v>
      </c>
      <c r="D14" s="30">
        <f>Item2!F3</f>
        <v>250</v>
      </c>
      <c r="E14" s="35">
        <f>MIN(Item2!H3:H17)</f>
        <v>49.5</v>
      </c>
      <c r="F14" s="32">
        <f t="shared" ref="F14:F16" si="2">(ROUND(E14,2)*D14)</f>
        <v>12375</v>
      </c>
    </row>
    <row r="15" spans="1:7" ht="12.75" customHeight="1">
      <c r="A15" s="34" t="s">
        <v>35</v>
      </c>
      <c r="B15" s="74" t="str">
        <f>INDEX(Item3!G3:G17,MATCH(TOTAL!E16,Item3!H3:H17,0))</f>
        <v xml:space="preserve">JMH GRÁFICA </v>
      </c>
      <c r="C15" s="75"/>
      <c r="D15" s="75"/>
      <c r="E15" s="75"/>
      <c r="F15" s="76"/>
    </row>
    <row r="16" spans="1:7" ht="114.75">
      <c r="A16" s="30">
        <v>3</v>
      </c>
      <c r="B16" s="31" t="str">
        <f>Item3!B3</f>
        <v xml:space="preserve"> BANNER DIPLOMAÇÃO
 Confeccionados em lona vinílica com brilho,
alta resistência, colorido;
 Texto e imagens coloridas impressos em um
lado;
 Dimensões 3 metros de altura X 12 metros de
largura;
 Acabamento com ilhós em volta de todo
banner (distância máxima 30cm);</v>
      </c>
      <c r="C16" s="30" t="str">
        <f>Item3!E3</f>
        <v>unidade</v>
      </c>
      <c r="D16" s="30">
        <f>Item3!F3</f>
        <v>6</v>
      </c>
      <c r="E16" s="35">
        <f>MIN(Item3!H3:H17)</f>
        <v>1888</v>
      </c>
      <c r="F16" s="32">
        <f t="shared" si="2"/>
        <v>11328</v>
      </c>
    </row>
    <row r="17" spans="1:6" ht="15.75">
      <c r="A17" s="73" t="s">
        <v>36</v>
      </c>
      <c r="B17" s="73"/>
      <c r="C17" s="73"/>
      <c r="D17" s="73"/>
      <c r="E17" s="73"/>
      <c r="F17" s="33">
        <f>SUM(F12:F16)</f>
        <v>56328</v>
      </c>
    </row>
  </sheetData>
  <mergeCells count="7">
    <mergeCell ref="A17:E17"/>
    <mergeCell ref="B11:F11"/>
    <mergeCell ref="B13:F13"/>
    <mergeCell ref="B15:F15"/>
    <mergeCell ref="A1:F1"/>
    <mergeCell ref="A6:E6"/>
    <mergeCell ref="A9:F9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Item1</vt:lpstr>
      <vt:lpstr>Item2</vt:lpstr>
      <vt:lpstr>Item3</vt:lpstr>
      <vt:lpstr>TOTAL</vt:lpstr>
      <vt:lpstr>TOTAL!Area_de_impressao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000511240728</cp:lastModifiedBy>
  <cp:lastPrinted>2020-01-27T20:41:50Z</cp:lastPrinted>
  <dcterms:created xsi:type="dcterms:W3CDTF">2019-01-16T20:04:04Z</dcterms:created>
  <dcterms:modified xsi:type="dcterms:W3CDTF">2020-02-03T17:01:50Z</dcterms:modified>
</cp:coreProperties>
</file>